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Income Statement" sheetId="1" r:id="rId1"/>
  </sheets>
  <calcPr calcId="162913"/>
</workbook>
</file>

<file path=xl/calcChain.xml><?xml version="1.0" encoding="utf-8"?>
<calcChain xmlns="http://schemas.openxmlformats.org/spreadsheetml/2006/main">
  <c r="E26" i="1" l="1"/>
  <c r="F23" i="1"/>
  <c r="F26" i="1" s="1"/>
  <c r="G23" i="1" l="1"/>
  <c r="F45" i="1"/>
  <c r="G45" i="1"/>
  <c r="H45" i="1"/>
  <c r="I45" i="1"/>
  <c r="E45" i="1"/>
  <c r="F42" i="1"/>
  <c r="G42" i="1"/>
  <c r="H42" i="1"/>
  <c r="I42" i="1"/>
  <c r="F43" i="1"/>
  <c r="G43" i="1"/>
  <c r="H43" i="1"/>
  <c r="I43" i="1"/>
  <c r="E43" i="1"/>
  <c r="E42" i="1"/>
  <c r="E39" i="1"/>
  <c r="H23" i="1" l="1"/>
  <c r="I23" i="1" s="1"/>
  <c r="E36" i="1"/>
  <c r="E29" i="1"/>
  <c r="E38" i="1"/>
  <c r="E37" i="1"/>
  <c r="E30" i="1"/>
  <c r="F37" i="1"/>
  <c r="F38" i="1" l="1"/>
  <c r="F39" i="1"/>
  <c r="F30" i="1"/>
  <c r="F36" i="1"/>
  <c r="F29" i="1"/>
  <c r="E32" i="1"/>
  <c r="G26" i="1"/>
  <c r="E47" i="1" l="1"/>
  <c r="E49" i="1" s="1"/>
  <c r="E51" i="1" s="1"/>
  <c r="F32" i="1"/>
  <c r="G37" i="1"/>
  <c r="G38" i="1"/>
  <c r="G39" i="1"/>
  <c r="G36" i="1"/>
  <c r="G29" i="1"/>
  <c r="G30" i="1"/>
  <c r="H26" i="1"/>
  <c r="I26" i="1"/>
  <c r="F47" i="1" l="1"/>
  <c r="F49" i="1" s="1"/>
  <c r="F51" i="1" s="1"/>
  <c r="G32" i="1"/>
  <c r="H36" i="1"/>
  <c r="H37" i="1"/>
  <c r="H38" i="1"/>
  <c r="H39" i="1"/>
  <c r="I36" i="1"/>
  <c r="I37" i="1"/>
  <c r="I38" i="1"/>
  <c r="I39" i="1"/>
  <c r="H30" i="1"/>
  <c r="H29" i="1"/>
  <c r="I30" i="1"/>
  <c r="I29" i="1"/>
  <c r="G47" i="1" l="1"/>
  <c r="G49" i="1" s="1"/>
  <c r="G51" i="1" s="1"/>
  <c r="H32" i="1"/>
  <c r="I32" i="1"/>
  <c r="I47" i="1" l="1"/>
  <c r="I49" i="1" s="1"/>
  <c r="I51" i="1" s="1"/>
  <c r="H47" i="1"/>
  <c r="H49" i="1" s="1"/>
  <c r="H51" i="1" s="1"/>
</calcChain>
</file>

<file path=xl/sharedStrings.xml><?xml version="1.0" encoding="utf-8"?>
<sst xmlns="http://schemas.openxmlformats.org/spreadsheetml/2006/main" count="26" uniqueCount="26">
  <si>
    <t>Cost of Goods Sold</t>
  </si>
  <si>
    <t>Materials</t>
  </si>
  <si>
    <t>Labor</t>
  </si>
  <si>
    <t>Operating Expenses</t>
  </si>
  <si>
    <t>Sales &amp; Mktg</t>
  </si>
  <si>
    <t>Administrative</t>
  </si>
  <si>
    <t>Insurance</t>
  </si>
  <si>
    <t>Research &amp; Dev'l</t>
  </si>
  <si>
    <t>Depreciation</t>
  </si>
  <si>
    <t>Plant</t>
  </si>
  <si>
    <t>Equipment</t>
  </si>
  <si>
    <t>Interest Expense</t>
  </si>
  <si>
    <t>Net Income</t>
  </si>
  <si>
    <t>Net Income before Taxes</t>
  </si>
  <si>
    <t>Gross Profit</t>
  </si>
  <si>
    <t>Gross Profit %</t>
  </si>
  <si>
    <t>Net Income %</t>
  </si>
  <si>
    <t>Year</t>
  </si>
  <si>
    <t>Selling Price, each</t>
  </si>
  <si>
    <t>California Electric Vehicles, Inc.</t>
  </si>
  <si>
    <t>San Diego, CA 92101</t>
  </si>
  <si>
    <t>5555 Via Rapido</t>
  </si>
  <si>
    <t>Number of Vehicles Sold (Forecast)</t>
  </si>
  <si>
    <t>Income Tax expense/benefit</t>
  </si>
  <si>
    <t>"Projected Income Statement"</t>
  </si>
  <si>
    <t>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</si>
</sst>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9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2" applyNumberFormat="1" applyFont="1" applyAlignment="1">
      <alignment horizontal="center"/>
    </xf>
    <xf numFmtId="164" fontId="0" fillId="0" borderId="0" xfId="1" applyNumberFormat="1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0" xfId="0" applyFont="1"/>
    <xf numFmtId="164" fontId="0" fillId="0" borderId="2" xfId="1" applyNumberFormat="1" applyFont="1" applyBorder="1" applyAlignment="1">
      <alignment horizontal="right"/>
    </xf>
    <xf numFmtId="164" fontId="0" fillId="0" borderId="3" xfId="1" applyNumberFormat="1" applyFont="1" applyBorder="1" applyAlignment="1">
      <alignment horizontal="right"/>
    </xf>
    <xf numFmtId="9" fontId="0" fillId="2" borderId="0" xfId="2" applyFont="1" applyFill="1"/>
    <xf numFmtId="0" fontId="2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619125</xdr:colOff>
      <xdr:row>0</xdr:row>
      <xdr:rowOff>0</xdr:rowOff>
    </xdr:from>
    <xdr:to>
      <xdr:col>8</xdr:col>
      <xdr:colOff>419100</xdr:colOff>
      <xdr:row>14</xdr:row>
      <xdr:rowOff>104774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81475" y="0"/>
          <a:ext cx="3695700" cy="2771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6:I52"/>
  <sheetViews>
    <sheetView tabSelected="1" zoomScale="150" zoomScaleNormal="150" workbookViewId="0">
      <selection activeCell="K12" sqref="K12"/>
    </sheetView>
  </sheetViews>
  <sheetFormatPr defaultRowHeight="15" x14ac:dyDescent="0.25"/>
  <cols>
    <col min="1" max="1" width="5" customWidth="1"/>
    <col min="2" max="2" width="23.28515625" customWidth="1"/>
    <col min="3" max="3" width="7.28515625" style="1" customWidth="1"/>
    <col min="4" max="4" width="13.28515625" bestFit="1" customWidth="1"/>
    <col min="5" max="5" width="13.7109375" bestFit="1" customWidth="1"/>
    <col min="6" max="6" width="13.5703125" bestFit="1" customWidth="1"/>
    <col min="7" max="7" width="14.28515625" bestFit="1" customWidth="1"/>
    <col min="8" max="9" width="16.85546875" bestFit="1" customWidth="1"/>
  </cols>
  <sheetData>
    <row r="16" spans="5:9" x14ac:dyDescent="0.25">
      <c r="E16" s="11" t="s">
        <v>19</v>
      </c>
      <c r="F16" s="11"/>
      <c r="G16" s="11"/>
      <c r="H16" s="11"/>
      <c r="I16" s="11"/>
    </row>
    <row r="17" spans="1:9" x14ac:dyDescent="0.25">
      <c r="E17" s="11" t="s">
        <v>21</v>
      </c>
      <c r="F17" s="11"/>
      <c r="G17" s="11"/>
      <c r="H17" s="11"/>
      <c r="I17" s="11"/>
    </row>
    <row r="18" spans="1:9" x14ac:dyDescent="0.25">
      <c r="E18" s="7"/>
      <c r="F18" s="7"/>
      <c r="G18" s="7" t="s">
        <v>20</v>
      </c>
      <c r="H18" s="7"/>
      <c r="I18" s="7"/>
    </row>
    <row r="19" spans="1:9" x14ac:dyDescent="0.25">
      <c r="E19" s="11" t="s">
        <v>24</v>
      </c>
      <c r="F19" s="11"/>
      <c r="G19" s="11"/>
      <c r="H19" s="11"/>
      <c r="I19" s="11"/>
    </row>
    <row r="21" spans="1:9" x14ac:dyDescent="0.25">
      <c r="A21" t="s">
        <v>17</v>
      </c>
      <c r="D21" s="2"/>
      <c r="E21" s="6">
        <v>2021</v>
      </c>
      <c r="F21" s="6">
        <v>2022</v>
      </c>
      <c r="G21" s="6">
        <v>2023</v>
      </c>
      <c r="H21" s="6">
        <v>2024</v>
      </c>
      <c r="I21" s="6">
        <v>2025</v>
      </c>
    </row>
    <row r="22" spans="1:9" x14ac:dyDescent="0.25">
      <c r="D22" s="2"/>
      <c r="E22" s="2"/>
      <c r="F22" s="2"/>
      <c r="G22" s="2"/>
      <c r="H22" s="2"/>
      <c r="I22" s="2"/>
    </row>
    <row r="23" spans="1:9" x14ac:dyDescent="0.25">
      <c r="A23" t="s">
        <v>22</v>
      </c>
      <c r="E23" s="3">
        <v>10</v>
      </c>
      <c r="F23" s="3">
        <f>E23*(2+15*$C$36+10*$C$39)</f>
        <v>35.5</v>
      </c>
      <c r="G23" s="3">
        <f t="shared" ref="G23:I23" si="0">F23*(2+15*$C$36+10*$C$39)</f>
        <v>126.02499999999999</v>
      </c>
      <c r="H23" s="3">
        <f>G23*(2+15*$C$36+10*$C$39)</f>
        <v>447.38874999999996</v>
      </c>
      <c r="I23" s="3">
        <f t="shared" si="0"/>
        <v>1588.2300624999998</v>
      </c>
    </row>
    <row r="24" spans="1:9" x14ac:dyDescent="0.25">
      <c r="A24" t="s">
        <v>18</v>
      </c>
      <c r="D24" s="5"/>
      <c r="E24" s="5">
        <v>25000</v>
      </c>
      <c r="F24" s="5">
        <v>26000</v>
      </c>
      <c r="G24" s="5">
        <v>28000</v>
      </c>
      <c r="H24" s="5">
        <v>29000</v>
      </c>
      <c r="I24" s="5">
        <v>30000</v>
      </c>
    </row>
    <row r="25" spans="1:9" s="2" customFormat="1" x14ac:dyDescent="0.25">
      <c r="C25" s="1"/>
      <c r="D25" s="5"/>
      <c r="E25" s="5"/>
      <c r="F25" s="5"/>
      <c r="G25" s="5"/>
      <c r="H25" s="5"/>
      <c r="I25" s="5"/>
    </row>
    <row r="26" spans="1:9" x14ac:dyDescent="0.25">
      <c r="A26" t="s">
        <v>25</v>
      </c>
      <c r="D26" s="5"/>
      <c r="E26" s="5">
        <f>E23*E24</f>
        <v>250000</v>
      </c>
      <c r="F26" s="5">
        <f t="shared" ref="F26:I26" si="1">F23*F24</f>
        <v>923000</v>
      </c>
      <c r="G26" s="5">
        <f t="shared" si="1"/>
        <v>3528699.9999999995</v>
      </c>
      <c r="H26" s="5">
        <f t="shared" si="1"/>
        <v>12974273.749999998</v>
      </c>
      <c r="I26" s="5">
        <f t="shared" si="1"/>
        <v>47646901.874999993</v>
      </c>
    </row>
    <row r="27" spans="1:9" x14ac:dyDescent="0.25">
      <c r="D27" s="5"/>
      <c r="E27" s="5"/>
      <c r="F27" s="5"/>
      <c r="G27" s="5"/>
      <c r="H27" s="5"/>
      <c r="I27" s="5"/>
    </row>
    <row r="28" spans="1:9" x14ac:dyDescent="0.25">
      <c r="A28" t="s">
        <v>0</v>
      </c>
      <c r="D28" s="5"/>
      <c r="E28" s="5"/>
      <c r="F28" s="5"/>
      <c r="G28" s="5"/>
      <c r="H28" s="5"/>
      <c r="I28" s="5"/>
    </row>
    <row r="29" spans="1:9" x14ac:dyDescent="0.25">
      <c r="B29" t="s">
        <v>1</v>
      </c>
      <c r="C29" s="1">
        <v>0.47</v>
      </c>
      <c r="D29" s="5"/>
      <c r="E29" s="5">
        <f>E26*$C$29</f>
        <v>117500</v>
      </c>
      <c r="F29" s="5">
        <f t="shared" ref="F29:I29" si="2">F26*$C$29</f>
        <v>433810</v>
      </c>
      <c r="G29" s="5">
        <f t="shared" si="2"/>
        <v>1658488.9999999998</v>
      </c>
      <c r="H29" s="5">
        <f t="shared" si="2"/>
        <v>6097908.6624999987</v>
      </c>
      <c r="I29" s="5">
        <f t="shared" si="2"/>
        <v>22394043.881249994</v>
      </c>
    </row>
    <row r="30" spans="1:9" x14ac:dyDescent="0.25">
      <c r="B30" t="s">
        <v>2</v>
      </c>
      <c r="C30" s="1">
        <v>0.21</v>
      </c>
      <c r="D30" s="5"/>
      <c r="E30" s="5">
        <f>E26*$C$30</f>
        <v>52500</v>
      </c>
      <c r="F30" s="5">
        <f t="shared" ref="F30:I30" si="3">F26*$C$30</f>
        <v>193830</v>
      </c>
      <c r="G30" s="5">
        <f t="shared" si="3"/>
        <v>741026.99999999988</v>
      </c>
      <c r="H30" s="5">
        <f t="shared" si="3"/>
        <v>2724597.4874999993</v>
      </c>
      <c r="I30" s="5">
        <f t="shared" si="3"/>
        <v>10005849.393749999</v>
      </c>
    </row>
    <row r="31" spans="1:9" x14ac:dyDescent="0.25">
      <c r="D31" s="5"/>
      <c r="E31" s="5"/>
      <c r="F31" s="5"/>
      <c r="G31" s="5"/>
      <c r="H31" s="5"/>
      <c r="I31" s="5"/>
    </row>
    <row r="32" spans="1:9" ht="15.75" thickBot="1" x14ac:dyDescent="0.3">
      <c r="A32" t="s">
        <v>14</v>
      </c>
      <c r="D32" s="5"/>
      <c r="E32" s="8">
        <f>E26-E29-E30</f>
        <v>80000</v>
      </c>
      <c r="F32" s="8">
        <f t="shared" ref="F32:I32" si="4">F26-F29-F30</f>
        <v>295360</v>
      </c>
      <c r="G32" s="8">
        <f t="shared" si="4"/>
        <v>1129184</v>
      </c>
      <c r="H32" s="8">
        <f t="shared" si="4"/>
        <v>4151767.6</v>
      </c>
      <c r="I32" s="8">
        <f t="shared" si="4"/>
        <v>15247008.6</v>
      </c>
    </row>
    <row r="33" spans="1:9" x14ac:dyDescent="0.25">
      <c r="B33" t="s">
        <v>15</v>
      </c>
      <c r="E33" s="10"/>
      <c r="F33" s="10"/>
      <c r="G33" s="10"/>
      <c r="H33" s="10"/>
      <c r="I33" s="10"/>
    </row>
    <row r="35" spans="1:9" x14ac:dyDescent="0.25">
      <c r="A35" t="s">
        <v>3</v>
      </c>
    </row>
    <row r="36" spans="1:9" x14ac:dyDescent="0.25">
      <c r="B36" t="s">
        <v>4</v>
      </c>
      <c r="C36" s="1">
        <v>7.0000000000000007E-2</v>
      </c>
      <c r="D36" s="5"/>
      <c r="E36" s="5">
        <f>-E26*$C$36</f>
        <v>-17500</v>
      </c>
      <c r="F36" s="5">
        <f t="shared" ref="F36:I36" si="5">-F26*$C$36</f>
        <v>-64610.000000000007</v>
      </c>
      <c r="G36" s="5">
        <f t="shared" si="5"/>
        <v>-247009</v>
      </c>
      <c r="H36" s="5">
        <f t="shared" si="5"/>
        <v>-908199.16249999998</v>
      </c>
      <c r="I36" s="5">
        <f t="shared" si="5"/>
        <v>-3335283.1312499996</v>
      </c>
    </row>
    <row r="37" spans="1:9" x14ac:dyDescent="0.25">
      <c r="B37" t="s">
        <v>5</v>
      </c>
      <c r="C37" s="1">
        <v>0.1</v>
      </c>
      <c r="D37" s="5"/>
      <c r="E37" s="5">
        <f>-E26*$C$37</f>
        <v>-25000</v>
      </c>
      <c r="F37" s="5">
        <f t="shared" ref="F37:I37" si="6">-F26*$C$37</f>
        <v>-92300</v>
      </c>
      <c r="G37" s="5">
        <f t="shared" si="6"/>
        <v>-352870</v>
      </c>
      <c r="H37" s="5">
        <f t="shared" si="6"/>
        <v>-1297427.375</v>
      </c>
      <c r="I37" s="5">
        <f t="shared" si="6"/>
        <v>-4764690.1874999991</v>
      </c>
    </row>
    <row r="38" spans="1:9" x14ac:dyDescent="0.25">
      <c r="B38" t="s">
        <v>6</v>
      </c>
      <c r="C38" s="1">
        <v>0.02</v>
      </c>
      <c r="D38" s="5"/>
      <c r="E38" s="5">
        <f>-E26*$C$38</f>
        <v>-5000</v>
      </c>
      <c r="F38" s="5">
        <f t="shared" ref="F38:I38" si="7">-F26*$C$38</f>
        <v>-18460</v>
      </c>
      <c r="G38" s="5">
        <f t="shared" si="7"/>
        <v>-70573.999999999985</v>
      </c>
      <c r="H38" s="5">
        <f t="shared" si="7"/>
        <v>-259485.47499999998</v>
      </c>
      <c r="I38" s="5">
        <f t="shared" si="7"/>
        <v>-952938.03749999986</v>
      </c>
    </row>
    <row r="39" spans="1:9" x14ac:dyDescent="0.25">
      <c r="B39" t="s">
        <v>7</v>
      </c>
      <c r="C39" s="1">
        <v>0.05</v>
      </c>
      <c r="D39" s="5"/>
      <c r="E39" s="5">
        <f>-E26*$C$39</f>
        <v>-12500</v>
      </c>
      <c r="F39" s="5">
        <f t="shared" ref="F39:I39" si="8">-F26*$C$39</f>
        <v>-46150</v>
      </c>
      <c r="G39" s="5">
        <f t="shared" si="8"/>
        <v>-176435</v>
      </c>
      <c r="H39" s="5">
        <f t="shared" si="8"/>
        <v>-648713.6875</v>
      </c>
      <c r="I39" s="5">
        <f t="shared" si="8"/>
        <v>-2382345.0937499995</v>
      </c>
    </row>
    <row r="40" spans="1:9" x14ac:dyDescent="0.25">
      <c r="D40" s="5"/>
      <c r="E40" s="5"/>
      <c r="F40" s="5"/>
      <c r="G40" s="5"/>
      <c r="H40" s="5"/>
      <c r="I40" s="5"/>
    </row>
    <row r="41" spans="1:9" x14ac:dyDescent="0.25">
      <c r="A41" t="s">
        <v>8</v>
      </c>
      <c r="D41" s="5"/>
      <c r="E41" s="5"/>
      <c r="F41" s="5"/>
      <c r="G41" s="5"/>
      <c r="H41" s="5"/>
      <c r="I41" s="5"/>
    </row>
    <row r="42" spans="1:9" x14ac:dyDescent="0.25">
      <c r="B42" t="s">
        <v>9</v>
      </c>
      <c r="C42" s="4">
        <v>30</v>
      </c>
      <c r="D42" s="5">
        <v>10000000</v>
      </c>
      <c r="E42" s="5">
        <f>-$D$42/$C$42</f>
        <v>-333333.33333333331</v>
      </c>
      <c r="F42" s="5">
        <f t="shared" ref="F42:I42" si="9">-$D$42/$C$42</f>
        <v>-333333.33333333331</v>
      </c>
      <c r="G42" s="5">
        <f t="shared" si="9"/>
        <v>-333333.33333333331</v>
      </c>
      <c r="H42" s="5">
        <f t="shared" si="9"/>
        <v>-333333.33333333331</v>
      </c>
      <c r="I42" s="5">
        <f t="shared" si="9"/>
        <v>-333333.33333333331</v>
      </c>
    </row>
    <row r="43" spans="1:9" x14ac:dyDescent="0.25">
      <c r="B43" t="s">
        <v>10</v>
      </c>
      <c r="C43" s="4">
        <v>10</v>
      </c>
      <c r="D43" s="5">
        <v>1000000</v>
      </c>
      <c r="E43" s="5">
        <f>-$D$43/$C$43</f>
        <v>-100000</v>
      </c>
      <c r="F43" s="5">
        <f t="shared" ref="F43:I43" si="10">-$D$43/$C$43</f>
        <v>-100000</v>
      </c>
      <c r="G43" s="5">
        <f t="shared" si="10"/>
        <v>-100000</v>
      </c>
      <c r="H43" s="5">
        <f t="shared" si="10"/>
        <v>-100000</v>
      </c>
      <c r="I43" s="5">
        <f t="shared" si="10"/>
        <v>-100000</v>
      </c>
    </row>
    <row r="44" spans="1:9" x14ac:dyDescent="0.25">
      <c r="D44" s="5"/>
      <c r="E44" s="5"/>
      <c r="F44" s="5"/>
      <c r="G44" s="5"/>
      <c r="H44" s="5"/>
      <c r="I44" s="5"/>
    </row>
    <row r="45" spans="1:9" x14ac:dyDescent="0.25">
      <c r="A45" t="s">
        <v>11</v>
      </c>
      <c r="C45" s="1">
        <v>0.05</v>
      </c>
      <c r="D45" s="5"/>
      <c r="E45" s="5">
        <f>-$C$45*($D$42+$D$43)</f>
        <v>-550000</v>
      </c>
      <c r="F45" s="5">
        <f t="shared" ref="F45:I45" si="11">-$C$45*($D$42+$D$43)</f>
        <v>-550000</v>
      </c>
      <c r="G45" s="5">
        <f t="shared" si="11"/>
        <v>-550000</v>
      </c>
      <c r="H45" s="5">
        <f t="shared" si="11"/>
        <v>-550000</v>
      </c>
      <c r="I45" s="5">
        <f t="shared" si="11"/>
        <v>-550000</v>
      </c>
    </row>
    <row r="46" spans="1:9" x14ac:dyDescent="0.25">
      <c r="D46" s="5"/>
      <c r="E46" s="5"/>
      <c r="F46" s="5"/>
      <c r="G46" s="5"/>
      <c r="H46" s="5"/>
      <c r="I46" s="5"/>
    </row>
    <row r="47" spans="1:9" ht="15.75" thickBot="1" x14ac:dyDescent="0.3">
      <c r="A47" t="s">
        <v>13</v>
      </c>
      <c r="D47" s="5"/>
      <c r="E47" s="8">
        <f>SUM(E32:E45)</f>
        <v>-963333.33333333326</v>
      </c>
      <c r="F47" s="8">
        <f t="shared" ref="F47:I47" si="12">SUM(F32:F45)</f>
        <v>-909493.33333333326</v>
      </c>
      <c r="G47" s="8">
        <f t="shared" si="12"/>
        <v>-701037.33333333326</v>
      </c>
      <c r="H47" s="8">
        <f t="shared" si="12"/>
        <v>54608.566666666651</v>
      </c>
      <c r="I47" s="8">
        <f t="shared" si="12"/>
        <v>2828418.8166666683</v>
      </c>
    </row>
    <row r="48" spans="1:9" x14ac:dyDescent="0.25">
      <c r="D48" s="5"/>
      <c r="E48" s="5"/>
      <c r="F48" s="5"/>
      <c r="G48" s="5"/>
      <c r="H48" s="5"/>
      <c r="I48" s="5"/>
    </row>
    <row r="49" spans="1:9" x14ac:dyDescent="0.25">
      <c r="A49" t="s">
        <v>23</v>
      </c>
      <c r="C49" s="1">
        <v>0.3</v>
      </c>
      <c r="D49" s="5"/>
      <c r="E49" s="5">
        <f>$C$49*-E47</f>
        <v>288999.99999999994</v>
      </c>
      <c r="F49" s="5">
        <f t="shared" ref="F49:I49" si="13">$C$49*-F47</f>
        <v>272847.99999999994</v>
      </c>
      <c r="G49" s="5">
        <f t="shared" si="13"/>
        <v>210311.19999999998</v>
      </c>
      <c r="H49" s="5">
        <f t="shared" si="13"/>
        <v>-16382.569999999994</v>
      </c>
      <c r="I49" s="5">
        <f t="shared" si="13"/>
        <v>-848525.64500000048</v>
      </c>
    </row>
    <row r="50" spans="1:9" x14ac:dyDescent="0.25">
      <c r="D50" s="5"/>
      <c r="E50" s="5"/>
      <c r="F50" s="5"/>
      <c r="G50" s="5"/>
      <c r="H50" s="5"/>
      <c r="I50" s="5"/>
    </row>
    <row r="51" spans="1:9" ht="15.75" thickBot="1" x14ac:dyDescent="0.3">
      <c r="A51" t="s">
        <v>12</v>
      </c>
      <c r="D51" s="5"/>
      <c r="E51" s="9">
        <f>SUM(E47:E49)</f>
        <v>-674333.33333333326</v>
      </c>
      <c r="F51" s="9">
        <f t="shared" ref="F51:I51" si="14">SUM(F47:F49)</f>
        <v>-636645.33333333326</v>
      </c>
      <c r="G51" s="9">
        <f t="shared" si="14"/>
        <v>-490726.1333333333</v>
      </c>
      <c r="H51" s="9">
        <f t="shared" si="14"/>
        <v>38225.996666666659</v>
      </c>
      <c r="I51" s="9">
        <f t="shared" si="14"/>
        <v>1979893.1716666678</v>
      </c>
    </row>
    <row r="52" spans="1:9" ht="15.75" thickTop="1" x14ac:dyDescent="0.25">
      <c r="B52" t="s">
        <v>16</v>
      </c>
      <c r="E52" s="10"/>
      <c r="F52" s="10"/>
      <c r="G52" s="10"/>
      <c r="H52" s="10"/>
      <c r="I52" s="10"/>
    </row>
  </sheetData>
  <mergeCells count="3">
    <mergeCell ref="E19:I19"/>
    <mergeCell ref="E16:I16"/>
    <mergeCell ref="E17:I17"/>
  </mergeCells>
  <pageMargins left="0.7" right="0.7" top="0.75" bottom="0.75" header="0.3" footer="0.3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Income Statement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2023-01-25T19:33:20Z</dcterms:modified>
</cp:coreProperties>
</file>